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Muži" sheetId="1" r:id="rId1"/>
    <sheet name="List1" sheetId="2" r:id="rId2"/>
  </sheets>
  <calcPr calcId="125725"/>
</workbook>
</file>

<file path=xl/calcChain.xml><?xml version="1.0" encoding="utf-8"?>
<calcChain xmlns="http://schemas.openxmlformats.org/spreadsheetml/2006/main">
  <c r="L48" i="1"/>
  <c r="H48"/>
  <c r="M48" s="1"/>
  <c r="N48" s="1"/>
  <c r="N34"/>
  <c r="L34"/>
  <c r="H34"/>
  <c r="L33"/>
  <c r="H33"/>
  <c r="L32"/>
  <c r="H32"/>
  <c r="L31"/>
  <c r="H31"/>
  <c r="L30"/>
  <c r="H30"/>
  <c r="L29"/>
  <c r="H29"/>
  <c r="N41"/>
  <c r="L41"/>
  <c r="H41"/>
  <c r="M41" s="1"/>
  <c r="L40"/>
  <c r="H40"/>
  <c r="M40" s="1"/>
  <c r="N40" s="1"/>
  <c r="L39"/>
  <c r="H39"/>
  <c r="M39" s="1"/>
  <c r="N39" s="1"/>
  <c r="L38"/>
  <c r="H38"/>
  <c r="M38" s="1"/>
  <c r="N38" s="1"/>
  <c r="L37"/>
  <c r="H37"/>
  <c r="M37" s="1"/>
  <c r="N37" s="1"/>
  <c r="L36"/>
  <c r="H36"/>
  <c r="M36" s="1"/>
  <c r="N36" s="1"/>
  <c r="L47"/>
  <c r="H47"/>
  <c r="L46"/>
  <c r="H46"/>
  <c r="L45"/>
  <c r="H45"/>
  <c r="L44"/>
  <c r="H44"/>
  <c r="L43"/>
  <c r="H43"/>
  <c r="L27"/>
  <c r="H27"/>
  <c r="L26"/>
  <c r="H26"/>
  <c r="L25"/>
  <c r="H25"/>
  <c r="L24"/>
  <c r="H24"/>
  <c r="L23"/>
  <c r="H23"/>
  <c r="L22"/>
  <c r="H22"/>
  <c r="N20"/>
  <c r="L20"/>
  <c r="H20"/>
  <c r="L19"/>
  <c r="H19"/>
  <c r="L18"/>
  <c r="H18"/>
  <c r="L17"/>
  <c r="H17"/>
  <c r="L16"/>
  <c r="H16"/>
  <c r="L15"/>
  <c r="H15"/>
  <c r="L13"/>
  <c r="H13"/>
  <c r="L12"/>
  <c r="H12"/>
  <c r="L11"/>
  <c r="H11"/>
  <c r="L10"/>
  <c r="H10"/>
  <c r="L9"/>
  <c r="H9"/>
  <c r="L8"/>
  <c r="H8"/>
  <c r="H53"/>
  <c r="L53"/>
  <c r="M22" l="1"/>
  <c r="N22" s="1"/>
  <c r="M23"/>
  <c r="N23" s="1"/>
  <c r="M24"/>
  <c r="N24" s="1"/>
  <c r="M25"/>
  <c r="N25" s="1"/>
  <c r="M26"/>
  <c r="N26" s="1"/>
  <c r="M27"/>
  <c r="N27" s="1"/>
  <c r="M43"/>
  <c r="N43" s="1"/>
  <c r="M44"/>
  <c r="N44" s="1"/>
  <c r="M45"/>
  <c r="N45" s="1"/>
  <c r="M46"/>
  <c r="N46" s="1"/>
  <c r="M47"/>
  <c r="N47" s="1"/>
  <c r="M29"/>
  <c r="N29" s="1"/>
  <c r="M30"/>
  <c r="N30" s="1"/>
  <c r="M31"/>
  <c r="N31" s="1"/>
  <c r="M32"/>
  <c r="N32" s="1"/>
  <c r="M33"/>
  <c r="N33" s="1"/>
  <c r="M34"/>
  <c r="N35"/>
  <c r="M8"/>
  <c r="N8" s="1"/>
  <c r="M9"/>
  <c r="N9" s="1"/>
  <c r="M10"/>
  <c r="N10" s="1"/>
  <c r="M11"/>
  <c r="N11" s="1"/>
  <c r="M12"/>
  <c r="N12" s="1"/>
  <c r="M13"/>
  <c r="N13" s="1"/>
  <c r="M15"/>
  <c r="N15" s="1"/>
  <c r="M16"/>
  <c r="N16" s="1"/>
  <c r="M17"/>
  <c r="N17" s="1"/>
  <c r="M18"/>
  <c r="N18" s="1"/>
  <c r="M19"/>
  <c r="N19" s="1"/>
  <c r="M20"/>
  <c r="M53"/>
  <c r="N53" s="1"/>
  <c r="N28" l="1"/>
  <c r="N42"/>
  <c r="N21"/>
  <c r="N14"/>
  <c r="N7"/>
  <c r="O35" l="1"/>
  <c r="O21"/>
  <c r="O28"/>
  <c r="O42"/>
  <c r="O7"/>
  <c r="O14"/>
</calcChain>
</file>

<file path=xl/sharedStrings.xml><?xml version="1.0" encoding="utf-8"?>
<sst xmlns="http://schemas.openxmlformats.org/spreadsheetml/2006/main" count="68" uniqueCount="63">
  <si>
    <t xml:space="preserve">    Český svaz vzpírání</t>
  </si>
  <si>
    <t>Jméno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</si>
  <si>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</si>
  <si>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</si>
  <si>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</si>
  <si>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</si>
  <si>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</si>
  <si>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</si>
  <si>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</si>
  <si>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</si>
  <si>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</si>
  <si>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Termín: 25. 11. 2017</t>
  </si>
  <si>
    <t>Místo konání: Holešov</t>
  </si>
  <si>
    <t>Finále ligy juniorů</t>
  </si>
  <si>
    <t>SKVOZ Horní Suchá A</t>
  </si>
  <si>
    <t>TJ SOUZ Boskovice</t>
  </si>
  <si>
    <t>Mareček Petr</t>
  </si>
  <si>
    <t>Parolek Miroslav</t>
  </si>
  <si>
    <t>Geršl Radek</t>
  </si>
  <si>
    <t>Hovjacký Ondřej</t>
  </si>
  <si>
    <t>Dvořák Jan</t>
  </si>
  <si>
    <t>Matík Ludvík</t>
  </si>
  <si>
    <t>Buchta Patrik</t>
  </si>
  <si>
    <t>Baláž Patrik</t>
  </si>
  <si>
    <t>Tarnai Michal</t>
  </si>
  <si>
    <t>Polák František</t>
  </si>
  <si>
    <t>Štreichl Martin</t>
  </si>
  <si>
    <t>SKVOZ Horní Suchá B</t>
  </si>
  <si>
    <t>Zbořil Štěpán</t>
  </si>
  <si>
    <t>Moskal Vlastimil</t>
  </si>
  <si>
    <t>Bittner Matěj</t>
  </si>
  <si>
    <t>Kmeťo Petr</t>
  </si>
  <si>
    <t>SKV Bonatrans Bohumín</t>
  </si>
  <si>
    <t>Jadrníčková Pavla</t>
  </si>
  <si>
    <t>Žaganová Aneta</t>
  </si>
  <si>
    <t>Tchurz Ondřej</t>
  </si>
  <si>
    <t>Mirga Tomáš</t>
  </si>
  <si>
    <t>Salamon Tomáš</t>
  </si>
  <si>
    <t>Barteček Jakub</t>
  </si>
  <si>
    <t>TJ VTŽ Chomutov</t>
  </si>
  <si>
    <t>Dušek Roman</t>
  </si>
  <si>
    <t>Vozka Marek</t>
  </si>
  <si>
    <t>Nezdara Vojtěch</t>
  </si>
  <si>
    <t>Drnec Jakub</t>
  </si>
  <si>
    <t>Kříž Lukáš</t>
  </si>
  <si>
    <t>TJ Holešov</t>
  </si>
  <si>
    <t>mimo soutěž</t>
  </si>
  <si>
    <t>Novák Jakub</t>
  </si>
  <si>
    <t>Vojtičko Petr</t>
  </si>
  <si>
    <t>Kolář Daniel</t>
  </si>
  <si>
    <t>Hlavinka Ondřej</t>
  </si>
  <si>
    <t>Kolář Josef</t>
  </si>
  <si>
    <t>Kolář Jan</t>
  </si>
  <si>
    <t xml:space="preserve">  </t>
  </si>
  <si>
    <t>Vavrek Miroslav</t>
  </si>
  <si>
    <t>hm.</t>
  </si>
  <si>
    <t>Těl.</t>
  </si>
  <si>
    <t>Vrchní rozhodčí: Kaláčová</t>
  </si>
  <si>
    <t>Rozhodčí: Gospoš, Thér, Brázdil, Votánek, Kužílek, Jančík, Šesták</t>
  </si>
  <si>
    <t>Roč.</t>
  </si>
  <si>
    <t>nar.</t>
  </si>
  <si>
    <t>-</t>
  </si>
  <si>
    <t>Polák František český rekord nadhoz 127  kg do 62 kg junioři do 17 let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</si>
</sst>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" fontId="4" fillId="0" borderId="25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2" fillId="0" borderId="17" xfId="0" quotePrefix="1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2" fillId="0" borderId="20" xfId="0" quotePrefix="1" applyNumberFormat="1" applyFont="1" applyFill="1" applyBorder="1" applyAlignment="1">
      <alignment horizontal="center"/>
    </xf>
    <xf numFmtId="166" fontId="2" fillId="0" borderId="20" xfId="0" quotePrefix="1" applyNumberFormat="1" applyFont="1" applyBorder="1" applyAlignment="1">
      <alignment horizontal="center"/>
    </xf>
    <xf numFmtId="166" fontId="2" fillId="0" borderId="28" xfId="0" applyNumberFormat="1" applyFont="1" applyFill="1" applyBorder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166" fontId="2" fillId="0" borderId="28" xfId="0" quotePrefix="1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26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2" fillId="4" borderId="17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166" fontId="2" fillId="0" borderId="22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2" fillId="0" borderId="23" xfId="0" quotePrefix="1" applyNumberFormat="1" applyFont="1" applyFill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166" fontId="2" fillId="0" borderId="31" xfId="0" applyNumberFormat="1" applyFont="1" applyFill="1" applyBorder="1" applyAlignment="1">
      <alignment horizontal="center"/>
    </xf>
    <xf numFmtId="166" fontId="2" fillId="0" borderId="24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58"/>
  <sheetViews>
    <sheetView tabSelected="1" topLeftCell="A4" zoomScale="110" zoomScaleNormal="110" workbookViewId="0">
      <selection activeCell="Q35" sqref="Q35"/>
    </sheetView>
  </sheetViews>
  <sheetFormatPr defaultRowHeight="12.75"/>
  <cols>
    <col min="1" max="1" width="5.5703125" customWidth="1"/>
    <col min="2" max="2" width="16.140625" customWidth="1"/>
    <col min="3" max="3" width="5.57031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7.42578125" customWidth="1"/>
    <col min="14" max="14" width="11.7109375" customWidth="1"/>
    <col min="15" max="15" width="4.140625" style="1" customWidth="1"/>
  </cols>
  <sheetData>
    <row r="1" spans="1:15" ht="23.25" customHeight="1">
      <c r="A1" s="70" t="s">
        <v>11</v>
      </c>
      <c r="B1" s="71"/>
      <c r="C1" s="72" t="s">
        <v>0</v>
      </c>
      <c r="D1" s="72"/>
      <c r="E1" s="72"/>
      <c r="F1" s="72"/>
      <c r="G1" s="72"/>
      <c r="H1" s="72"/>
      <c r="I1" s="72"/>
      <c r="J1" s="72"/>
      <c r="K1" s="72"/>
      <c r="L1" s="80" t="s">
        <v>12</v>
      </c>
      <c r="M1" s="80"/>
      <c r="N1" s="80"/>
      <c r="O1" s="80"/>
    </row>
    <row r="2" spans="1:15" ht="12.75" customHeight="1">
      <c r="A2" s="79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3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1.25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3.5" thickBot="1">
      <c r="A5" s="22" t="s">
        <v>56</v>
      </c>
      <c r="B5" s="4" t="s">
        <v>1</v>
      </c>
      <c r="C5" s="22" t="s">
        <v>59</v>
      </c>
      <c r="D5" s="15" t="s">
        <v>2</v>
      </c>
      <c r="E5" s="5" t="s">
        <v>3</v>
      </c>
      <c r="F5" s="6"/>
      <c r="G5" s="6"/>
      <c r="H5" s="7"/>
      <c r="I5" s="5" t="s">
        <v>4</v>
      </c>
      <c r="J5" s="6"/>
      <c r="K5" s="6"/>
      <c r="L5" s="7"/>
      <c r="M5" s="17" t="s">
        <v>5</v>
      </c>
      <c r="N5" s="8" t="s">
        <v>6</v>
      </c>
      <c r="O5" s="35"/>
    </row>
    <row r="6" spans="1:15" ht="13.5" thickBot="1">
      <c r="A6" s="91" t="s">
        <v>55</v>
      </c>
      <c r="B6" s="9"/>
      <c r="C6" s="95" t="s">
        <v>60</v>
      </c>
      <c r="D6" s="9"/>
      <c r="E6" s="10" t="s">
        <v>7</v>
      </c>
      <c r="F6" s="11" t="s">
        <v>8</v>
      </c>
      <c r="G6" s="12" t="s">
        <v>9</v>
      </c>
      <c r="H6" s="11" t="s">
        <v>10</v>
      </c>
      <c r="I6" s="12" t="s">
        <v>7</v>
      </c>
      <c r="J6" s="11" t="s">
        <v>8</v>
      </c>
      <c r="K6" s="12" t="s">
        <v>9</v>
      </c>
      <c r="L6" s="11" t="s">
        <v>10</v>
      </c>
      <c r="M6" s="13"/>
      <c r="N6" s="14"/>
      <c r="O6" s="36"/>
    </row>
    <row r="7" spans="1:15" ht="13.5" thickBot="1">
      <c r="A7" s="73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45">
        <f>SUM(N8:N13)-MIN(N8:N13)</f>
        <v>1474.2646999999999</v>
      </c>
      <c r="O7" s="44">
        <f>RANK(N7,($N$7,$N$14,$N$21,$N$28,$N$35,$N$42))</f>
        <v>1</v>
      </c>
    </row>
    <row r="8" spans="1:15">
      <c r="A8" s="28">
        <v>66.8</v>
      </c>
      <c r="B8" s="29" t="s">
        <v>21</v>
      </c>
      <c r="C8" s="33">
        <v>2001</v>
      </c>
      <c r="D8" s="30"/>
      <c r="E8" s="82">
        <v>83</v>
      </c>
      <c r="F8" s="87">
        <v>87</v>
      </c>
      <c r="G8" s="82">
        <v>90</v>
      </c>
      <c r="H8" s="88">
        <f t="shared" ref="H8:H13" si="0">IF(MAX(E8:G8)&lt;0,0,MAX(E8:G8))</f>
        <v>90</v>
      </c>
      <c r="I8" s="82">
        <v>110</v>
      </c>
      <c r="J8" s="87">
        <v>115</v>
      </c>
      <c r="K8" s="82">
        <v>-119</v>
      </c>
      <c r="L8" s="31">
        <f t="shared" ref="L8:L13" si="1">IF(MAX(I8:K8)&lt;0,0,MAX(I8:K8))</f>
        <v>115</v>
      </c>
      <c r="M8" s="32">
        <f t="shared" ref="M8:M13" si="2">SUM(H8,L8)</f>
        <v>205</v>
      </c>
      <c r="N8" s="37">
        <f t="shared" ref="N8:N13" si="3">IF(ISNUMBER(A8), (IF(175.508&lt; A8,M8, TRUNC(10^(0.75194503*((LOG((A8/175.508)/LOG(10))*(LOG((A8/175.508)/LOG(10)))))),4)*M8)), 0)</f>
        <v>278.02100000000002</v>
      </c>
      <c r="O8" s="60"/>
    </row>
    <row r="9" spans="1:15">
      <c r="A9" s="3">
        <v>72.8</v>
      </c>
      <c r="B9" s="2" t="s">
        <v>22</v>
      </c>
      <c r="C9" s="16">
        <v>2001</v>
      </c>
      <c r="D9" s="16"/>
      <c r="E9" s="46">
        <v>88</v>
      </c>
      <c r="F9" s="47">
        <v>-92</v>
      </c>
      <c r="G9" s="46" t="s">
        <v>61</v>
      </c>
      <c r="H9" s="48">
        <f t="shared" si="0"/>
        <v>88</v>
      </c>
      <c r="I9" s="46">
        <v>105</v>
      </c>
      <c r="J9" s="47">
        <v>109</v>
      </c>
      <c r="K9" s="46">
        <v>113</v>
      </c>
      <c r="L9" s="20">
        <f t="shared" si="1"/>
        <v>113</v>
      </c>
      <c r="M9" s="21">
        <f t="shared" si="2"/>
        <v>201</v>
      </c>
      <c r="N9" s="18">
        <f t="shared" si="3"/>
        <v>258.82769999999999</v>
      </c>
      <c r="O9" s="61"/>
    </row>
    <row r="10" spans="1:15">
      <c r="A10" s="3">
        <v>57.9</v>
      </c>
      <c r="B10" s="2" t="s">
        <v>23</v>
      </c>
      <c r="C10" s="16">
        <v>2000</v>
      </c>
      <c r="D10" s="19"/>
      <c r="E10" s="46">
        <v>81</v>
      </c>
      <c r="F10" s="47">
        <v>-85</v>
      </c>
      <c r="G10" s="46">
        <v>85</v>
      </c>
      <c r="H10" s="48">
        <f t="shared" si="0"/>
        <v>85</v>
      </c>
      <c r="I10" s="46">
        <v>100</v>
      </c>
      <c r="J10" s="47">
        <v>105</v>
      </c>
      <c r="K10" s="49">
        <v>110</v>
      </c>
      <c r="L10" s="20">
        <f t="shared" si="1"/>
        <v>110</v>
      </c>
      <c r="M10" s="21">
        <f t="shared" si="2"/>
        <v>195</v>
      </c>
      <c r="N10" s="18">
        <f t="shared" si="3"/>
        <v>291.36899999999997</v>
      </c>
      <c r="O10" s="61"/>
    </row>
    <row r="11" spans="1:15">
      <c r="A11" s="3">
        <v>84.7</v>
      </c>
      <c r="B11" s="2" t="s">
        <v>24</v>
      </c>
      <c r="C11" s="16">
        <v>2003</v>
      </c>
      <c r="D11" s="16"/>
      <c r="E11" s="46">
        <v>54</v>
      </c>
      <c r="F11" s="47">
        <v>60</v>
      </c>
      <c r="G11" s="46">
        <v>62</v>
      </c>
      <c r="H11" s="48">
        <f t="shared" si="0"/>
        <v>62</v>
      </c>
      <c r="I11" s="46">
        <v>75</v>
      </c>
      <c r="J11" s="47">
        <v>80</v>
      </c>
      <c r="K11" s="46">
        <v>82</v>
      </c>
      <c r="L11" s="20">
        <f t="shared" si="1"/>
        <v>82</v>
      </c>
      <c r="M11" s="21">
        <f t="shared" si="2"/>
        <v>144</v>
      </c>
      <c r="N11" s="18">
        <f t="shared" si="3"/>
        <v>171.2448</v>
      </c>
      <c r="O11" s="61"/>
    </row>
    <row r="12" spans="1:15">
      <c r="A12" s="3">
        <v>58.5</v>
      </c>
      <c r="B12" s="2" t="s">
        <v>25</v>
      </c>
      <c r="C12" s="16">
        <v>2001</v>
      </c>
      <c r="D12" s="19"/>
      <c r="E12" s="46">
        <v>90</v>
      </c>
      <c r="F12" s="47">
        <v>98</v>
      </c>
      <c r="G12" s="46">
        <v>-103</v>
      </c>
      <c r="H12" s="48">
        <f t="shared" si="0"/>
        <v>98</v>
      </c>
      <c r="I12" s="46">
        <v>110</v>
      </c>
      <c r="J12" s="47">
        <v>120</v>
      </c>
      <c r="K12" s="49">
        <v>127</v>
      </c>
      <c r="L12" s="20">
        <f t="shared" si="1"/>
        <v>127</v>
      </c>
      <c r="M12" s="21">
        <f t="shared" si="2"/>
        <v>225</v>
      </c>
      <c r="N12" s="18">
        <f t="shared" si="3"/>
        <v>333.69749999999999</v>
      </c>
      <c r="O12" s="61"/>
    </row>
    <row r="13" spans="1:15" ht="13.5" thickBot="1">
      <c r="A13" s="23">
        <v>79.8</v>
      </c>
      <c r="B13" s="24" t="s">
        <v>26</v>
      </c>
      <c r="C13" s="34">
        <v>2000</v>
      </c>
      <c r="D13" s="25"/>
      <c r="E13" s="50">
        <v>100</v>
      </c>
      <c r="F13" s="51">
        <v>105</v>
      </c>
      <c r="G13" s="50" t="s">
        <v>61</v>
      </c>
      <c r="H13" s="52">
        <f t="shared" si="0"/>
        <v>105</v>
      </c>
      <c r="I13" s="50">
        <v>130</v>
      </c>
      <c r="J13" s="51">
        <v>140</v>
      </c>
      <c r="K13" s="53">
        <v>150</v>
      </c>
      <c r="L13" s="26">
        <f t="shared" si="1"/>
        <v>150</v>
      </c>
      <c r="M13" s="27">
        <f t="shared" si="2"/>
        <v>255</v>
      </c>
      <c r="N13" s="18">
        <f t="shared" si="3"/>
        <v>312.34950000000003</v>
      </c>
      <c r="O13" s="62"/>
    </row>
    <row r="14" spans="1:15" ht="13.5" thickBot="1">
      <c r="A14" s="76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38">
        <f>SUM(N15:N20)-MIN(N15:N20)</f>
        <v>1405.653</v>
      </c>
      <c r="O14" s="44">
        <f>RANK(N14,($N$7,$N$14,$N$21,$N$28,$N$35,$N$42))</f>
        <v>2</v>
      </c>
    </row>
    <row r="15" spans="1:15">
      <c r="A15" s="28">
        <v>76.599999999999994</v>
      </c>
      <c r="B15" s="29" t="s">
        <v>16</v>
      </c>
      <c r="C15" s="30">
        <v>1998</v>
      </c>
      <c r="D15" s="30"/>
      <c r="E15" s="82">
        <v>120</v>
      </c>
      <c r="F15" s="87">
        <v>128</v>
      </c>
      <c r="G15" s="82">
        <v>133</v>
      </c>
      <c r="H15" s="88">
        <f t="shared" ref="H15:H20" si="4">IF(MAX(E15:G15)&lt;0,0,MAX(E15:G15))</f>
        <v>133</v>
      </c>
      <c r="I15" s="82">
        <v>150</v>
      </c>
      <c r="J15" s="87">
        <v>-157</v>
      </c>
      <c r="K15" s="82">
        <v>-157</v>
      </c>
      <c r="L15" s="31">
        <f t="shared" ref="L15:L20" si="5">IF(MAX(I15:K15)&lt;0,0,MAX(I15:K15))</f>
        <v>150</v>
      </c>
      <c r="M15" s="32">
        <f t="shared" ref="M15:M20" si="6">SUM(H15,L15)</f>
        <v>283</v>
      </c>
      <c r="N15" s="37">
        <f>IF(ISNUMBER(A15), (IF(175.508&lt; A15,M15, TRUNC(10^(0.75194503*((LOG((A15/175.508)/LOG(10))*(LOG((A15/175.508)/LOG(10)))))),4)*M15)), 0)</f>
        <v>354.20280000000002</v>
      </c>
      <c r="O15" s="60"/>
    </row>
    <row r="16" spans="1:15">
      <c r="A16" s="3">
        <v>93.5</v>
      </c>
      <c r="B16" s="2" t="s">
        <v>17</v>
      </c>
      <c r="C16" s="16">
        <v>1997</v>
      </c>
      <c r="D16" s="16"/>
      <c r="E16" s="46">
        <v>100</v>
      </c>
      <c r="F16" s="47">
        <v>105</v>
      </c>
      <c r="G16" s="46">
        <v>-109</v>
      </c>
      <c r="H16" s="48">
        <f t="shared" si="4"/>
        <v>105</v>
      </c>
      <c r="I16" s="46">
        <v>120</v>
      </c>
      <c r="J16" s="47">
        <v>130</v>
      </c>
      <c r="K16" s="46">
        <v>135</v>
      </c>
      <c r="L16" s="20">
        <f t="shared" si="5"/>
        <v>135</v>
      </c>
      <c r="M16" s="21">
        <f t="shared" si="6"/>
        <v>240</v>
      </c>
      <c r="N16" s="18">
        <f t="shared" ref="N16:N20" si="7">IF(ISNUMBER(A16), (IF(175.508&lt; A16,M16, TRUNC(10^(0.75194503*((LOG((A16/175.508)/LOG(10))*(LOG((A16/175.508)/LOG(10)))))),4)*M16)), 0)</f>
        <v>273.16800000000001</v>
      </c>
      <c r="O16" s="61"/>
    </row>
    <row r="17" spans="1:15">
      <c r="A17" s="3">
        <v>72.599999999999994</v>
      </c>
      <c r="B17" s="2" t="s">
        <v>18</v>
      </c>
      <c r="C17" s="16">
        <v>1999</v>
      </c>
      <c r="D17" s="19"/>
      <c r="E17" s="46">
        <v>81</v>
      </c>
      <c r="F17" s="47">
        <v>-84</v>
      </c>
      <c r="G17" s="46">
        <v>84</v>
      </c>
      <c r="H17" s="48">
        <f t="shared" si="4"/>
        <v>84</v>
      </c>
      <c r="I17" s="46">
        <v>102</v>
      </c>
      <c r="J17" s="47">
        <v>107</v>
      </c>
      <c r="K17" s="49">
        <v>112</v>
      </c>
      <c r="L17" s="20">
        <f t="shared" si="5"/>
        <v>112</v>
      </c>
      <c r="M17" s="21">
        <f t="shared" si="6"/>
        <v>196</v>
      </c>
      <c r="N17" s="18">
        <f t="shared" si="7"/>
        <v>252.78120000000001</v>
      </c>
      <c r="O17" s="61"/>
    </row>
    <row r="18" spans="1:15">
      <c r="A18" s="3">
        <v>78.8</v>
      </c>
      <c r="B18" s="2" t="s">
        <v>19</v>
      </c>
      <c r="C18" s="16">
        <v>1997</v>
      </c>
      <c r="D18" s="16"/>
      <c r="E18" s="46">
        <v>102</v>
      </c>
      <c r="F18" s="47">
        <v>108</v>
      </c>
      <c r="G18" s="46">
        <v>-112</v>
      </c>
      <c r="H18" s="48">
        <f t="shared" si="4"/>
        <v>108</v>
      </c>
      <c r="I18" s="46">
        <v>-115</v>
      </c>
      <c r="J18" s="47">
        <v>115</v>
      </c>
      <c r="K18" s="46">
        <v>-118</v>
      </c>
      <c r="L18" s="20">
        <f t="shared" si="5"/>
        <v>115</v>
      </c>
      <c r="M18" s="21">
        <f t="shared" si="6"/>
        <v>223</v>
      </c>
      <c r="N18" s="18">
        <f t="shared" si="7"/>
        <v>274.93670000000003</v>
      </c>
      <c r="O18" s="61"/>
    </row>
    <row r="19" spans="1:15" ht="13.5" thickBot="1">
      <c r="A19" s="3">
        <v>74.400000000000006</v>
      </c>
      <c r="B19" s="2" t="s">
        <v>20</v>
      </c>
      <c r="C19" s="16">
        <v>1999</v>
      </c>
      <c r="D19" s="19"/>
      <c r="E19" s="46">
        <v>75</v>
      </c>
      <c r="F19" s="47">
        <v>80</v>
      </c>
      <c r="G19" s="46">
        <v>87</v>
      </c>
      <c r="H19" s="48">
        <f t="shared" si="4"/>
        <v>87</v>
      </c>
      <c r="I19" s="46">
        <v>90</v>
      </c>
      <c r="J19" s="47">
        <v>100</v>
      </c>
      <c r="K19" s="49">
        <v>110</v>
      </c>
      <c r="L19" s="20">
        <f t="shared" si="5"/>
        <v>110</v>
      </c>
      <c r="M19" s="21">
        <f t="shared" si="6"/>
        <v>197</v>
      </c>
      <c r="N19" s="18">
        <f t="shared" si="7"/>
        <v>250.5643</v>
      </c>
      <c r="O19" s="61"/>
    </row>
    <row r="20" spans="1:15" ht="13.5" hidden="1" thickBot="1">
      <c r="A20" s="23"/>
      <c r="B20" s="24"/>
      <c r="C20" s="34"/>
      <c r="D20" s="25"/>
      <c r="E20" s="50"/>
      <c r="F20" s="51"/>
      <c r="G20" s="50"/>
      <c r="H20" s="52">
        <f t="shared" si="4"/>
        <v>0</v>
      </c>
      <c r="I20" s="50"/>
      <c r="J20" s="51"/>
      <c r="K20" s="53"/>
      <c r="L20" s="26">
        <f t="shared" si="5"/>
        <v>0</v>
      </c>
      <c r="M20" s="27">
        <f t="shared" si="6"/>
        <v>0</v>
      </c>
      <c r="N20" s="18">
        <f t="shared" si="7"/>
        <v>0</v>
      </c>
      <c r="O20" s="62"/>
    </row>
    <row r="21" spans="1:15" ht="13.5" thickBot="1">
      <c r="A21" s="73" t="s">
        <v>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45">
        <f>SUM(N22:N27)-MIN(N22:N27)</f>
        <v>1329.5983999999999</v>
      </c>
      <c r="O21" s="44">
        <f>RANK(N21,($N$7,$N$14,$N$21,$N$28,$N$35,$N$42))</f>
        <v>3</v>
      </c>
    </row>
    <row r="22" spans="1:15">
      <c r="A22" s="3">
        <v>85.4</v>
      </c>
      <c r="B22" s="2" t="s">
        <v>47</v>
      </c>
      <c r="C22" s="16">
        <v>1999</v>
      </c>
      <c r="D22" s="16"/>
      <c r="E22" s="46">
        <v>75</v>
      </c>
      <c r="F22" s="47">
        <v>80</v>
      </c>
      <c r="G22" s="46">
        <v>-85</v>
      </c>
      <c r="H22" s="48">
        <f t="shared" ref="H22:H27" si="8">IF(MAX(E22:G22)&lt;0,0,MAX(E22:G22))</f>
        <v>80</v>
      </c>
      <c r="I22" s="46">
        <v>-103</v>
      </c>
      <c r="J22" s="47">
        <v>103</v>
      </c>
      <c r="K22" s="46">
        <v>-108</v>
      </c>
      <c r="L22" s="20">
        <f t="shared" ref="L22:L24" si="9">IF(MAX(I22:K22)&lt;0,0,MAX(I22:K22))</f>
        <v>103</v>
      </c>
      <c r="M22" s="21">
        <f t="shared" ref="M22:M24" si="10">SUM(H22,L22)</f>
        <v>183</v>
      </c>
      <c r="N22" s="18">
        <f t="shared" ref="N22:N24" si="11">IF(ISNUMBER(A22), (IF(175.508&lt; A22,M22, TRUNC(10^(0.75194503*((LOG((A22/175.508)/LOG(10))*(LOG((A22/175.508)/LOG(10)))))),4)*M22)), 0)</f>
        <v>216.7818</v>
      </c>
      <c r="O22" s="60"/>
    </row>
    <row r="23" spans="1:15">
      <c r="A23" s="3">
        <v>82.2</v>
      </c>
      <c r="B23" s="2" t="s">
        <v>48</v>
      </c>
      <c r="C23" s="16">
        <v>2000</v>
      </c>
      <c r="D23" s="16"/>
      <c r="E23" s="46">
        <v>70</v>
      </c>
      <c r="F23" s="47">
        <v>75</v>
      </c>
      <c r="G23" s="46">
        <v>-80</v>
      </c>
      <c r="H23" s="48">
        <f t="shared" si="8"/>
        <v>75</v>
      </c>
      <c r="I23" s="46">
        <v>-90</v>
      </c>
      <c r="J23" s="47">
        <v>90</v>
      </c>
      <c r="K23" s="46">
        <v>95</v>
      </c>
      <c r="L23" s="20">
        <f t="shared" si="9"/>
        <v>95</v>
      </c>
      <c r="M23" s="21">
        <f t="shared" si="10"/>
        <v>170</v>
      </c>
      <c r="N23" s="18">
        <f t="shared" si="11"/>
        <v>205.13900000000001</v>
      </c>
      <c r="O23" s="61"/>
    </row>
    <row r="24" spans="1:15">
      <c r="A24" s="3">
        <v>80.2</v>
      </c>
      <c r="B24" s="2" t="s">
        <v>49</v>
      </c>
      <c r="C24" s="16">
        <v>1999</v>
      </c>
      <c r="D24" s="19"/>
      <c r="E24" s="46">
        <v>105</v>
      </c>
      <c r="F24" s="47">
        <v>110</v>
      </c>
      <c r="G24" s="46">
        <v>-113</v>
      </c>
      <c r="H24" s="48">
        <f t="shared" si="8"/>
        <v>110</v>
      </c>
      <c r="I24" s="46">
        <v>117</v>
      </c>
      <c r="J24" s="47">
        <v>121</v>
      </c>
      <c r="K24" s="49">
        <v>124</v>
      </c>
      <c r="L24" s="20">
        <f t="shared" si="9"/>
        <v>124</v>
      </c>
      <c r="M24" s="21">
        <f t="shared" si="10"/>
        <v>234</v>
      </c>
      <c r="N24" s="18">
        <f t="shared" si="11"/>
        <v>285.87779999999998</v>
      </c>
      <c r="O24" s="61"/>
    </row>
    <row r="25" spans="1:15">
      <c r="A25" s="28">
        <v>98.5</v>
      </c>
      <c r="B25" s="29" t="s">
        <v>50</v>
      </c>
      <c r="C25" s="59">
        <v>1997</v>
      </c>
      <c r="D25" s="30"/>
      <c r="E25" s="47">
        <v>92</v>
      </c>
      <c r="F25" s="87">
        <v>-100</v>
      </c>
      <c r="G25" s="82">
        <v>-100</v>
      </c>
      <c r="H25" s="89">
        <f t="shared" si="8"/>
        <v>92</v>
      </c>
      <c r="I25" s="82">
        <v>117</v>
      </c>
      <c r="J25" s="87">
        <v>124</v>
      </c>
      <c r="K25" s="90">
        <v>128</v>
      </c>
      <c r="L25" s="31">
        <f>IF(MAX(I25:K25)&lt;0,0,MAX(I25:K25))</f>
        <v>128</v>
      </c>
      <c r="M25" s="32">
        <f>SUM(H25,L25)</f>
        <v>220</v>
      </c>
      <c r="N25" s="37">
        <f>IF(ISNUMBER(A25), (IF(175.508&lt; A25,M25, TRUNC(10^(0.75194503*((LOG((A25/175.508)/LOG(10))*(LOG((A25/175.508)/LOG(10)))))),4)*M25)), 0)</f>
        <v>245.322</v>
      </c>
      <c r="O25" s="61"/>
    </row>
    <row r="26" spans="1:15">
      <c r="A26" s="3">
        <v>85.4</v>
      </c>
      <c r="B26" s="2" t="s">
        <v>51</v>
      </c>
      <c r="C26" s="16">
        <v>1997</v>
      </c>
      <c r="D26" s="19"/>
      <c r="E26" s="46">
        <v>117</v>
      </c>
      <c r="F26" s="47">
        <v>-122</v>
      </c>
      <c r="G26" s="46">
        <v>122</v>
      </c>
      <c r="H26" s="48">
        <f t="shared" si="8"/>
        <v>122</v>
      </c>
      <c r="I26" s="46">
        <v>147</v>
      </c>
      <c r="J26" s="47">
        <v>156</v>
      </c>
      <c r="K26" s="49">
        <v>0</v>
      </c>
      <c r="L26" s="20">
        <f t="shared" ref="L26:L27" si="12">IF(MAX(I26:K26)&lt;0,0,MAX(I26:K26))</f>
        <v>156</v>
      </c>
      <c r="M26" s="21">
        <f t="shared" ref="M26:M27" si="13">SUM(H26,L26)</f>
        <v>278</v>
      </c>
      <c r="N26" s="18">
        <f t="shared" ref="N26:N27" si="14">IF(ISNUMBER(A26), (IF(175.508&lt; A26,M26, TRUNC(10^(0.75194503*((LOG((A26/175.508)/LOG(10))*(LOG((A26/175.508)/LOG(10)))))),4)*M26)), 0)</f>
        <v>329.31880000000001</v>
      </c>
      <c r="O26" s="61"/>
    </row>
    <row r="27" spans="1:15" ht="13.5" thickBot="1">
      <c r="A27" s="39">
        <v>76.900000000000006</v>
      </c>
      <c r="B27" s="40" t="s">
        <v>52</v>
      </c>
      <c r="C27" s="34">
        <v>2002</v>
      </c>
      <c r="D27" s="34"/>
      <c r="E27" s="55">
        <v>85</v>
      </c>
      <c r="F27" s="56">
        <v>89</v>
      </c>
      <c r="G27" s="55">
        <v>92</v>
      </c>
      <c r="H27" s="57">
        <f t="shared" si="8"/>
        <v>92</v>
      </c>
      <c r="I27" s="55">
        <v>101</v>
      </c>
      <c r="J27" s="56">
        <v>106</v>
      </c>
      <c r="K27" s="58">
        <v>110</v>
      </c>
      <c r="L27" s="41">
        <f t="shared" si="12"/>
        <v>110</v>
      </c>
      <c r="M27" s="42">
        <f t="shared" si="13"/>
        <v>202</v>
      </c>
      <c r="N27" s="43">
        <f>IF(ISNUMBER(A27), (IF(175.508&lt; A27,M27, TRUNC(10^(0.75194503*((LOG((A27/175.508)/LOG(10))*(LOG((A27/175.508)/LOG(10)))))),4)*M27)), 0)</f>
        <v>252.29800000000003</v>
      </c>
      <c r="O27" s="62"/>
    </row>
    <row r="28" spans="1:15" ht="13.5" thickBot="1">
      <c r="A28" s="73" t="s">
        <v>27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45">
        <f>SUM(N29:N34)-MIN(N29:N34)</f>
        <v>1328.9941999999999</v>
      </c>
      <c r="O28" s="44">
        <f>RANK(N28,($N$7,$N$14,$N$21,$N$28,$N$35,$N$42))</f>
        <v>4</v>
      </c>
    </row>
    <row r="29" spans="1:15">
      <c r="A29" s="28">
        <v>67</v>
      </c>
      <c r="B29" s="29" t="s">
        <v>28</v>
      </c>
      <c r="C29" s="33">
        <v>1999</v>
      </c>
      <c r="D29" s="30"/>
      <c r="E29" s="82">
        <v>83</v>
      </c>
      <c r="F29" s="87">
        <v>86</v>
      </c>
      <c r="G29" s="82">
        <v>89</v>
      </c>
      <c r="H29" s="88">
        <f t="shared" ref="H29:H34" si="15">IF(MAX(E29:G29)&lt;0,0,MAX(E29:G29))</f>
        <v>89</v>
      </c>
      <c r="I29" s="82">
        <v>100</v>
      </c>
      <c r="J29" s="87">
        <v>107</v>
      </c>
      <c r="K29" s="82">
        <v>110</v>
      </c>
      <c r="L29" s="31">
        <f t="shared" ref="L29:L34" si="16">IF(MAX(I29:K29)&lt;0,0,MAX(I29:K29))</f>
        <v>110</v>
      </c>
      <c r="M29" s="32">
        <f t="shared" ref="M29:M34" si="17">SUM(H29,L29)</f>
        <v>199</v>
      </c>
      <c r="N29" s="37">
        <f t="shared" ref="N29:N34" si="18">IF(ISNUMBER(A29), (IF(175.508&lt; A29,M29, TRUNC(10^(0.75194503*((LOG((A29/175.508)/LOG(10))*(LOG((A29/175.508)/LOG(10)))))),4)*M29)), 0)</f>
        <v>269.38630000000001</v>
      </c>
      <c r="O29" s="60"/>
    </row>
    <row r="30" spans="1:15">
      <c r="A30" s="3">
        <v>64.8</v>
      </c>
      <c r="B30" s="2" t="s">
        <v>29</v>
      </c>
      <c r="C30" s="16">
        <v>1998</v>
      </c>
      <c r="D30" s="16"/>
      <c r="E30" s="46">
        <v>80</v>
      </c>
      <c r="F30" s="47">
        <v>85</v>
      </c>
      <c r="G30" s="46">
        <v>90</v>
      </c>
      <c r="H30" s="48">
        <f t="shared" si="15"/>
        <v>90</v>
      </c>
      <c r="I30" s="46">
        <v>100</v>
      </c>
      <c r="J30" s="47">
        <v>105</v>
      </c>
      <c r="K30" s="46">
        <v>-111</v>
      </c>
      <c r="L30" s="20">
        <f t="shared" si="16"/>
        <v>105</v>
      </c>
      <c r="M30" s="21">
        <f t="shared" si="17"/>
        <v>195</v>
      </c>
      <c r="N30" s="18">
        <f t="shared" si="18"/>
        <v>269.66550000000001</v>
      </c>
      <c r="O30" s="61"/>
    </row>
    <row r="31" spans="1:15">
      <c r="A31" s="3">
        <v>63.9</v>
      </c>
      <c r="B31" s="2" t="s">
        <v>30</v>
      </c>
      <c r="C31" s="16">
        <v>2001</v>
      </c>
      <c r="D31" s="19"/>
      <c r="E31" s="46">
        <v>74</v>
      </c>
      <c r="F31" s="47">
        <v>-80</v>
      </c>
      <c r="G31" s="46">
        <v>80</v>
      </c>
      <c r="H31" s="48">
        <f t="shared" si="15"/>
        <v>80</v>
      </c>
      <c r="I31" s="46">
        <v>96</v>
      </c>
      <c r="J31" s="47">
        <v>101</v>
      </c>
      <c r="K31" s="49">
        <v>104</v>
      </c>
      <c r="L31" s="20">
        <f t="shared" si="16"/>
        <v>104</v>
      </c>
      <c r="M31" s="21">
        <f t="shared" si="17"/>
        <v>184</v>
      </c>
      <c r="N31" s="18">
        <f t="shared" si="18"/>
        <v>256.79039999999998</v>
      </c>
      <c r="O31" s="61"/>
    </row>
    <row r="32" spans="1:15">
      <c r="A32" s="3">
        <v>69</v>
      </c>
      <c r="B32" s="2" t="s">
        <v>54</v>
      </c>
      <c r="C32" s="16">
        <v>2000</v>
      </c>
      <c r="D32" s="16"/>
      <c r="E32" s="46">
        <v>78</v>
      </c>
      <c r="F32" s="47">
        <v>82</v>
      </c>
      <c r="G32" s="46">
        <v>84</v>
      </c>
      <c r="H32" s="48">
        <f t="shared" si="15"/>
        <v>84</v>
      </c>
      <c r="I32" s="46">
        <v>106</v>
      </c>
      <c r="J32" s="47">
        <v>111</v>
      </c>
      <c r="K32" s="46">
        <v>114</v>
      </c>
      <c r="L32" s="20">
        <f t="shared" si="16"/>
        <v>114</v>
      </c>
      <c r="M32" s="21">
        <f t="shared" si="17"/>
        <v>198</v>
      </c>
      <c r="N32" s="18">
        <f t="shared" si="18"/>
        <v>263.1816</v>
      </c>
      <c r="O32" s="61"/>
    </row>
    <row r="33" spans="1:15" ht="13.5" thickBot="1">
      <c r="A33" s="3">
        <v>65.2</v>
      </c>
      <c r="B33" s="2" t="s">
        <v>31</v>
      </c>
      <c r="C33" s="16">
        <v>2001</v>
      </c>
      <c r="D33" s="19"/>
      <c r="E33" s="46">
        <v>80</v>
      </c>
      <c r="F33" s="47">
        <v>86</v>
      </c>
      <c r="G33" s="46">
        <v>-89</v>
      </c>
      <c r="H33" s="48">
        <f t="shared" si="15"/>
        <v>86</v>
      </c>
      <c r="I33" s="46">
        <v>104</v>
      </c>
      <c r="J33" s="47">
        <v>110</v>
      </c>
      <c r="K33" s="49">
        <v>-114</v>
      </c>
      <c r="L33" s="20">
        <f t="shared" si="16"/>
        <v>110</v>
      </c>
      <c r="M33" s="21">
        <f t="shared" si="17"/>
        <v>196</v>
      </c>
      <c r="N33" s="18">
        <f t="shared" si="18"/>
        <v>269.97039999999998</v>
      </c>
      <c r="O33" s="61"/>
    </row>
    <row r="34" spans="1:15" ht="13.5" hidden="1" thickBot="1">
      <c r="A34" s="23"/>
      <c r="B34" s="24"/>
      <c r="C34" s="34"/>
      <c r="D34" s="25"/>
      <c r="E34" s="50"/>
      <c r="F34" s="51"/>
      <c r="G34" s="50"/>
      <c r="H34" s="52">
        <f t="shared" si="15"/>
        <v>0</v>
      </c>
      <c r="I34" s="50"/>
      <c r="J34" s="51"/>
      <c r="K34" s="54"/>
      <c r="L34" s="26">
        <f t="shared" si="16"/>
        <v>0</v>
      </c>
      <c r="M34" s="27">
        <f t="shared" si="17"/>
        <v>0</v>
      </c>
      <c r="N34" s="18">
        <f t="shared" si="18"/>
        <v>0</v>
      </c>
      <c r="O34" s="62"/>
    </row>
    <row r="35" spans="1:15" ht="13.5" thickBot="1">
      <c r="A35" s="73" t="s">
        <v>39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45">
        <f>SUM(N36:N41)-MIN(N36:N41)</f>
        <v>1316.9021</v>
      </c>
      <c r="O35" s="44">
        <f>RANK(N35,($N$7,$N$14,$N$21,$N$28,$N$35,$N$42))</f>
        <v>5</v>
      </c>
    </row>
    <row r="36" spans="1:15">
      <c r="A36" s="28">
        <v>85.6</v>
      </c>
      <c r="B36" s="29" t="s">
        <v>40</v>
      </c>
      <c r="C36" s="33">
        <v>1997</v>
      </c>
      <c r="D36" s="30"/>
      <c r="E36" s="82">
        <v>75</v>
      </c>
      <c r="F36" s="87">
        <v>80</v>
      </c>
      <c r="G36" s="82">
        <v>85</v>
      </c>
      <c r="H36" s="88">
        <f t="shared" ref="H36:H41" si="19">IF(MAX(E36:G36)&lt;0,0,MAX(E36:G36))</f>
        <v>85</v>
      </c>
      <c r="I36" s="82">
        <v>90</v>
      </c>
      <c r="J36" s="87">
        <v>98</v>
      </c>
      <c r="K36" s="82">
        <v>-103</v>
      </c>
      <c r="L36" s="31">
        <f t="shared" ref="L36:L41" si="20">IF(MAX(I36:K36)&lt;0,0,MAX(I36:K36))</f>
        <v>98</v>
      </c>
      <c r="M36" s="32">
        <f t="shared" ref="M36:M41" si="21">SUM(H36,L36)</f>
        <v>183</v>
      </c>
      <c r="N36" s="37">
        <f t="shared" ref="N36:N41" si="22">IF(ISNUMBER(A36), (IF(175.508&lt; A36,M36, TRUNC(10^(0.75194503*((LOG((A36/175.508)/LOG(10))*(LOG((A36/175.508)/LOG(10)))))),4)*M36)), 0)</f>
        <v>216.54390000000001</v>
      </c>
      <c r="O36" s="60"/>
    </row>
    <row r="37" spans="1:15">
      <c r="A37" s="3">
        <v>76.599999999999994</v>
      </c>
      <c r="B37" s="2" t="s">
        <v>41</v>
      </c>
      <c r="C37" s="16">
        <v>1997</v>
      </c>
      <c r="D37" s="16"/>
      <c r="E37" s="46">
        <v>90</v>
      </c>
      <c r="F37" s="47">
        <v>-93</v>
      </c>
      <c r="G37" s="46">
        <v>94</v>
      </c>
      <c r="H37" s="48">
        <f t="shared" si="19"/>
        <v>94</v>
      </c>
      <c r="I37" s="46">
        <v>112</v>
      </c>
      <c r="J37" s="47">
        <v>-117</v>
      </c>
      <c r="K37" s="46">
        <v>-117</v>
      </c>
      <c r="L37" s="20">
        <f t="shared" si="20"/>
        <v>112</v>
      </c>
      <c r="M37" s="21">
        <f t="shared" si="21"/>
        <v>206</v>
      </c>
      <c r="N37" s="18">
        <f t="shared" si="22"/>
        <v>257.82960000000003</v>
      </c>
      <c r="O37" s="61"/>
    </row>
    <row r="38" spans="1:15">
      <c r="A38" s="3">
        <v>94.4</v>
      </c>
      <c r="B38" s="2" t="s">
        <v>42</v>
      </c>
      <c r="C38" s="16">
        <v>1997</v>
      </c>
      <c r="D38" s="19"/>
      <c r="E38" s="46">
        <v>-90</v>
      </c>
      <c r="F38" s="47">
        <v>90</v>
      </c>
      <c r="G38" s="46">
        <v>96</v>
      </c>
      <c r="H38" s="48">
        <f t="shared" si="19"/>
        <v>96</v>
      </c>
      <c r="I38" s="46">
        <v>105</v>
      </c>
      <c r="J38" s="47">
        <v>112</v>
      </c>
      <c r="K38" s="49">
        <v>118</v>
      </c>
      <c r="L38" s="20">
        <f t="shared" si="20"/>
        <v>118</v>
      </c>
      <c r="M38" s="21">
        <f t="shared" si="21"/>
        <v>214</v>
      </c>
      <c r="N38" s="18">
        <f t="shared" si="22"/>
        <v>242.63319999999999</v>
      </c>
      <c r="O38" s="61"/>
    </row>
    <row r="39" spans="1:15">
      <c r="A39" s="3">
        <v>80.3</v>
      </c>
      <c r="B39" s="2" t="s">
        <v>43</v>
      </c>
      <c r="C39" s="16">
        <v>1998</v>
      </c>
      <c r="D39" s="16"/>
      <c r="E39" s="46">
        <v>100</v>
      </c>
      <c r="F39" s="47">
        <v>105</v>
      </c>
      <c r="G39" s="46">
        <v>109</v>
      </c>
      <c r="H39" s="48">
        <f t="shared" si="19"/>
        <v>109</v>
      </c>
      <c r="I39" s="46">
        <v>115</v>
      </c>
      <c r="J39" s="47">
        <v>-122</v>
      </c>
      <c r="K39" s="46">
        <v>122</v>
      </c>
      <c r="L39" s="20">
        <f t="shared" si="20"/>
        <v>122</v>
      </c>
      <c r="M39" s="21">
        <f t="shared" si="21"/>
        <v>231</v>
      </c>
      <c r="N39" s="18">
        <f t="shared" si="22"/>
        <v>282.02790000000005</v>
      </c>
      <c r="O39" s="61"/>
    </row>
    <row r="40" spans="1:15" ht="13.5" thickBot="1">
      <c r="A40" s="3">
        <v>83.2</v>
      </c>
      <c r="B40" s="2" t="s">
        <v>44</v>
      </c>
      <c r="C40" s="16">
        <v>1998</v>
      </c>
      <c r="D40" s="16"/>
      <c r="E40" s="46">
        <v>115</v>
      </c>
      <c r="F40" s="47">
        <v>122</v>
      </c>
      <c r="G40" s="46">
        <v>125</v>
      </c>
      <c r="H40" s="48">
        <f>IF(MAX(E40:G40)&lt;0,0,MAX(E40:G40))</f>
        <v>125</v>
      </c>
      <c r="I40" s="46">
        <v>140</v>
      </c>
      <c r="J40" s="47">
        <v>-147</v>
      </c>
      <c r="K40" s="46">
        <v>-152</v>
      </c>
      <c r="L40" s="20">
        <f>IF(MAX(I40:K40)&lt;0,0,MAX(I40:K40))</f>
        <v>140</v>
      </c>
      <c r="M40" s="21">
        <f>SUM(H40,L40)</f>
        <v>265</v>
      </c>
      <c r="N40" s="18">
        <f>IF(ISNUMBER(A40), (IF(175.508&lt; A40,M40, TRUNC(10^(0.75194503*((LOG((A40/175.508)/LOG(10))*(LOG((A40/175.508)/LOG(10)))))),4)*M40)), 0)</f>
        <v>317.86750000000001</v>
      </c>
      <c r="O40" s="61"/>
    </row>
    <row r="41" spans="1:15" ht="13.5" hidden="1" thickBot="1">
      <c r="A41" s="23"/>
      <c r="B41" s="24"/>
      <c r="C41" s="34"/>
      <c r="D41" s="25"/>
      <c r="E41" s="50"/>
      <c r="F41" s="51"/>
      <c r="G41" s="50"/>
      <c r="H41" s="52">
        <f t="shared" ref="H41" si="23">IF(MAX(E41:G41)&lt;0,0,MAX(E41:G41))</f>
        <v>0</v>
      </c>
      <c r="I41" s="50"/>
      <c r="J41" s="51"/>
      <c r="K41" s="54"/>
      <c r="L41" s="26">
        <f t="shared" ref="L41" si="24">IF(MAX(I41:K41)&lt;0,0,MAX(I41:K41))</f>
        <v>0</v>
      </c>
      <c r="M41" s="27">
        <f t="shared" ref="M41" si="25">SUM(H41,L41)</f>
        <v>0</v>
      </c>
      <c r="N41" s="18">
        <f t="shared" ref="N41" si="26">IF(ISNUMBER(A41), (IF(175.508&lt; A41,M41, TRUNC(10^(0.75194503*((LOG((A41/175.508)/LOG(10))*(LOG((A41/175.508)/LOG(10)))))),4)*M41)), 0)</f>
        <v>0</v>
      </c>
      <c r="O41" s="62"/>
    </row>
    <row r="42" spans="1:15" ht="13.5" thickBot="1">
      <c r="A42" s="73" t="s">
        <v>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5"/>
      <c r="N42" s="45">
        <f>SUM(N43:N48)-MIN(N43:N48)</f>
        <v>1214.3212000000001</v>
      </c>
      <c r="O42" s="44">
        <f>RANK(N42,($N$7,$N$14,$N$21,$N$28,$N$35,$N$42))</f>
        <v>6</v>
      </c>
    </row>
    <row r="43" spans="1:15">
      <c r="A43" s="96">
        <v>63.4</v>
      </c>
      <c r="B43" s="97" t="s">
        <v>33</v>
      </c>
      <c r="C43" s="33">
        <v>2002</v>
      </c>
      <c r="D43" s="33"/>
      <c r="E43" s="98">
        <v>50</v>
      </c>
      <c r="F43" s="99">
        <v>54</v>
      </c>
      <c r="G43" s="98">
        <v>56</v>
      </c>
      <c r="H43" s="100">
        <f t="shared" ref="H43:H48" si="27">IF(MAX(E43:G43)&lt;0,0,MAX(E43:G43))</f>
        <v>56</v>
      </c>
      <c r="I43" s="98">
        <v>64</v>
      </c>
      <c r="J43" s="99">
        <v>67</v>
      </c>
      <c r="K43" s="98">
        <v>70</v>
      </c>
      <c r="L43" s="101">
        <f t="shared" ref="L43:L48" si="28">IF(MAX(I43:K43)&lt;0,0,MAX(I43:K43))</f>
        <v>70</v>
      </c>
      <c r="M43" s="102">
        <f t="shared" ref="M43:M48" si="29">SUM(H43,L43)</f>
        <v>126</v>
      </c>
      <c r="N43" s="103">
        <f t="shared" ref="N43:N48" si="30">IF(ISNUMBER(A43), (IF(175.508&lt; A43,M43, TRUNC(10^(0.75194503*((LOG((A43/175.508)/LOG(10))*(LOG((A43/175.508)/LOG(10)))))),4)*M43)), 0)</f>
        <v>176.7654</v>
      </c>
      <c r="O43" s="60"/>
    </row>
    <row r="44" spans="1:15">
      <c r="A44" s="3">
        <v>80.5</v>
      </c>
      <c r="B44" s="2" t="s">
        <v>35</v>
      </c>
      <c r="C44" s="16">
        <v>2000</v>
      </c>
      <c r="D44" s="19"/>
      <c r="E44" s="46">
        <v>85</v>
      </c>
      <c r="F44" s="47">
        <v>90</v>
      </c>
      <c r="G44" s="46">
        <v>92</v>
      </c>
      <c r="H44" s="48">
        <f t="shared" si="27"/>
        <v>92</v>
      </c>
      <c r="I44" s="46">
        <v>-90</v>
      </c>
      <c r="J44" s="47">
        <v>90</v>
      </c>
      <c r="K44" s="49">
        <v>93</v>
      </c>
      <c r="L44" s="20">
        <f t="shared" si="28"/>
        <v>93</v>
      </c>
      <c r="M44" s="21">
        <f t="shared" si="29"/>
        <v>185</v>
      </c>
      <c r="N44" s="18">
        <f>IF(ISNUMBER(A44), (IF(175.508&lt; A44,M44, TRUNC(10^(0.75194503*((LOG((A44/175.508)/LOG(10))*(LOG((A44/175.508)/LOG(10)))))),4)*M44)), 0)</f>
        <v>225.589</v>
      </c>
      <c r="O44" s="61"/>
    </row>
    <row r="45" spans="1:15">
      <c r="A45" s="3">
        <v>55.9</v>
      </c>
      <c r="B45" s="2" t="s">
        <v>36</v>
      </c>
      <c r="C45" s="16">
        <v>2001</v>
      </c>
      <c r="D45" s="16"/>
      <c r="E45" s="46">
        <v>72</v>
      </c>
      <c r="F45" s="47">
        <v>77</v>
      </c>
      <c r="G45" s="46">
        <v>80</v>
      </c>
      <c r="H45" s="48">
        <f t="shared" si="27"/>
        <v>80</v>
      </c>
      <c r="I45" s="46">
        <v>93</v>
      </c>
      <c r="J45" s="47">
        <v>97</v>
      </c>
      <c r="K45" s="46">
        <v>100</v>
      </c>
      <c r="L45" s="20">
        <f t="shared" si="28"/>
        <v>100</v>
      </c>
      <c r="M45" s="21">
        <f t="shared" si="29"/>
        <v>180</v>
      </c>
      <c r="N45" s="18">
        <f t="shared" ref="N45:N48" si="31">IF(ISNUMBER(A45), (IF(175.508&lt; A45,M45, TRUNC(10^(0.75194503*((LOG((A45/175.508)/LOG(10))*(LOG((A45/175.508)/LOG(10)))))),4)*M45)), 0)</f>
        <v>275.99400000000003</v>
      </c>
      <c r="O45" s="61"/>
    </row>
    <row r="46" spans="1:15">
      <c r="A46" s="3">
        <v>87.6</v>
      </c>
      <c r="B46" s="2" t="s">
        <v>37</v>
      </c>
      <c r="C46" s="16">
        <v>1999</v>
      </c>
      <c r="D46" s="19"/>
      <c r="E46" s="46">
        <v>92</v>
      </c>
      <c r="F46" s="47">
        <v>-96</v>
      </c>
      <c r="G46" s="46">
        <v>96</v>
      </c>
      <c r="H46" s="48">
        <f t="shared" si="27"/>
        <v>96</v>
      </c>
      <c r="I46" s="46">
        <v>-115</v>
      </c>
      <c r="J46" s="47">
        <v>115</v>
      </c>
      <c r="K46" s="49">
        <v>120</v>
      </c>
      <c r="L46" s="20">
        <f t="shared" si="28"/>
        <v>120</v>
      </c>
      <c r="M46" s="21">
        <f t="shared" si="29"/>
        <v>216</v>
      </c>
      <c r="N46" s="18">
        <f t="shared" si="31"/>
        <v>252.89280000000002</v>
      </c>
      <c r="O46" s="61"/>
    </row>
    <row r="47" spans="1:15" hidden="1">
      <c r="A47" s="92"/>
      <c r="B47" s="93"/>
      <c r="C47" s="94"/>
      <c r="D47" s="25"/>
      <c r="E47" s="50"/>
      <c r="F47" s="51"/>
      <c r="G47" s="50"/>
      <c r="H47" s="52">
        <f t="shared" si="27"/>
        <v>0</v>
      </c>
      <c r="I47" s="50"/>
      <c r="J47" s="51"/>
      <c r="K47" s="53"/>
      <c r="L47" s="26">
        <f t="shared" si="28"/>
        <v>0</v>
      </c>
      <c r="M47" s="27">
        <f t="shared" si="29"/>
        <v>0</v>
      </c>
      <c r="N47" s="18">
        <f t="shared" si="31"/>
        <v>0</v>
      </c>
      <c r="O47" s="61"/>
    </row>
    <row r="48" spans="1:15" ht="13.5" thickBot="1">
      <c r="A48" s="105">
        <v>86.2</v>
      </c>
      <c r="B48" s="106" t="s">
        <v>38</v>
      </c>
      <c r="C48" s="107">
        <v>2000</v>
      </c>
      <c r="D48" s="34"/>
      <c r="E48" s="55">
        <v>103</v>
      </c>
      <c r="F48" s="56">
        <v>107</v>
      </c>
      <c r="G48" s="55">
        <v>110</v>
      </c>
      <c r="H48" s="57">
        <f t="shared" ref="H48" si="32">IF(MAX(E48:G48)&lt;0,0,MAX(E48:G48))</f>
        <v>110</v>
      </c>
      <c r="I48" s="55">
        <v>125</v>
      </c>
      <c r="J48" s="56">
        <v>130</v>
      </c>
      <c r="K48" s="58">
        <v>-135</v>
      </c>
      <c r="L48" s="41">
        <f t="shared" ref="L48" si="33">IF(MAX(I48:K48)&lt;0,0,MAX(I48:K48))</f>
        <v>130</v>
      </c>
      <c r="M48" s="42">
        <f t="shared" ref="M48" si="34">SUM(H48,L48)</f>
        <v>240</v>
      </c>
      <c r="N48" s="104">
        <f t="shared" si="31"/>
        <v>283.08</v>
      </c>
      <c r="O48" s="62"/>
    </row>
    <row r="49" spans="1:16" ht="13.5" customHeight="1"/>
    <row r="50" spans="1:16">
      <c r="B50" s="85" t="s">
        <v>62</v>
      </c>
    </row>
    <row r="51" spans="1:16" ht="13.5" thickBot="1"/>
    <row r="52" spans="1:16" ht="13.5" hidden="1" thickBot="1">
      <c r="A52" s="69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1:16" ht="13.5" hidden="1" thickBot="1">
      <c r="A53" s="3">
        <v>58</v>
      </c>
      <c r="B53" s="2" t="s">
        <v>34</v>
      </c>
      <c r="C53" s="16">
        <v>1999</v>
      </c>
      <c r="D53" s="19"/>
      <c r="E53" s="83">
        <v>48</v>
      </c>
      <c r="F53" s="84">
        <v>52</v>
      </c>
      <c r="G53" s="83">
        <v>55</v>
      </c>
      <c r="H53" s="48">
        <f>IF(MAX(E53:G53)&lt;0,0,MAX(E53:G53))</f>
        <v>55</v>
      </c>
      <c r="I53" s="83">
        <v>62</v>
      </c>
      <c r="J53" s="84">
        <v>65</v>
      </c>
      <c r="K53" s="49">
        <v>0</v>
      </c>
      <c r="L53" s="20">
        <f>IF(MAX(I53:K53)&lt;0,0,MAX(I53:K53))</f>
        <v>65</v>
      </c>
      <c r="M53" s="21">
        <f>SUM(H53,L53)</f>
        <v>120</v>
      </c>
      <c r="N53" s="18">
        <f>IF(ISNUMBER(A53), (IF(175.508&lt; A53,M53, TRUNC(10^(0.75194503*((LOG((A53/175.508)/LOG(10))*(LOG((A53/175.508)/LOG(10)))))),4)*M53)), 0)</f>
        <v>179.07599999999999</v>
      </c>
      <c r="P53" t="s">
        <v>46</v>
      </c>
    </row>
    <row r="54" spans="1:16">
      <c r="A54" s="63" t="s">
        <v>57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1:16" ht="13.5" thickBot="1">
      <c r="A55" s="66" t="s">
        <v>58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</row>
    <row r="58" spans="1:16">
      <c r="A58" s="86"/>
      <c r="C58" t="s">
        <v>53</v>
      </c>
    </row>
  </sheetData>
  <mergeCells count="20">
    <mergeCell ref="A52:N52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  <mergeCell ref="O43:O48"/>
    <mergeCell ref="O36:O41"/>
    <mergeCell ref="O29:O34"/>
    <mergeCell ref="O22:O27"/>
    <mergeCell ref="O15:O20"/>
    <mergeCell ref="A54:N54"/>
    <mergeCell ref="A55:N55"/>
  </mergeCells>
  <phoneticPr fontId="7" type="noConversion"/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2017-01-22T21:04:49Z</dcterms:created>
  <dcterms:modified xsi:type="dcterms:W3CDTF">2017-11-25T21:14:55Z</dcterms:modified>
</cp:coreProperties>
</file>